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<sst xmlns="http://schemas.openxmlformats.org/spreadsheetml/2006/main" count="404" uniqueCount="269">
  <si>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</si>
  <si>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</si>
  <si>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</si>
  <si>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</si>
  <si>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</si>
  <si>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</si>
  <si>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</si>
  <si>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</si>
  <si>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</si>
  <si>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</si>
  <si>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</si>
  <si>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</si>
  <si>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</si>
  <si>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</si>
  <si>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</si>
  <si>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</si>
  <si>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</si>
  <si>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</si>
  <si>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</si>
  <si>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</si>
  <si>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</si>
  <si>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</si>
  <si>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</si>
  <si>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</si>
  <si>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</si>
  <si>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</si>
  <si>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</si>
  <si>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</si>
  <si>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</si>
  <si>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</si>
  <si>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</si>
  <si>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</si>
  <si>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</si>
  <si>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</si>
  <si>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</si>
  <si>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</si>
  <si>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</si>
  <si>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</si>
  <si>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</si>
  <si>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</si>
  <si>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</si>
  <si>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</si>
  <si>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</si>
  <si>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</si>
  <si>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</si>
  <si>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</si>
  <si>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</si>
  <si>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</si>
  <si>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</si>
  <si>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</si>
  <si>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</si>
  <si>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</si>
  <si>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</si>
  <si>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</si>
  <si>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</si>
  <si>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</si>
  <si>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</si>
  <si>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</si>
  <si>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</si>
  <si>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</si>
  <si>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</si>
  <si>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</si>
  <si>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</si>
  <si>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</si>
  <si>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</si>
  <si>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</si>
  <si>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</si>
  <si>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</si>
  <si>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</si>
  <si>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</si>
  <si>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</si>
  <si>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</si>
  <si>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</si>
  <si>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</si>
  <si>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</si>
  <si>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</si>
  <si>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</si>
  <si>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</si>
  <si>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</si>
  <si>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</si>
  <si>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</si>
  <si>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</si>
  <si>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</si>
  <si>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</si>
  <si>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</si>
  <si>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</si>
  <si>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</si>
  <si>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</si>
  <si>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</si>
  <si>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</si>
  <si>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</si>
  <si>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</si>
  <si>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</si>
  <si>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</si>
  <si>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</si>
  <si>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</si>
  <si>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</si>
  <si>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</si>
  <si>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</si>
  <si>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</si>
  <si>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</si>
  <si>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</si>
  <si>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</si>
  <si>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</si>
  <si>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</si>
  <si>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</si>
  <si>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</si>
  <si>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</si>
  <si>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</si>
  <si>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</si>
  <si>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</si>
  <si>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</si>
  <si>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</si>
  <si>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</si>
  <si>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</si>
  <si>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</si>
  <si>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</si>
  <si>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</si>
  <si>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</si>
  <si>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</si>
  <si>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</si>
  <si>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</si>
  <si>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</si>
  <si>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</si>
  <si>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</si>
  <si>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</si>
  <si>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</si>
  <si>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</si>
  <si>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</si>
  <si>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</si>
  <si>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</si>
  <si>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</si>
  <si>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</si>
  <si>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</si>
  <si>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</si>
  <si>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</si>
  <si>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</si>
  <si>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</si>
  <si>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</si>
  <si>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</si>
  <si>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</si>
  <si>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</si>
  <si>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</si>
  <si>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</si>
  <si>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</si>
  <si>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</si>
  <si>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</si>
  <si>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</si>
  <si>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</si>
  <si>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</si>
  <si>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</si>
  <si>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</si>
  <si>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</si>
  <si>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</si>
  <si>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</si>
  <si>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</si>
  <si>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</si>
  <si>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</si>
  <si>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</si>
  <si>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</si>
  <si>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</si>
  <si>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</si>
  <si>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</si>
  <si>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</si>
  <si>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</si>
  <si>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</si>
  <si>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</si>
  <si>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</si>
  <si>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</si>
  <si>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</si>
  <si>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</si>
  <si>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</si>
  <si>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</si>
  <si>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</si>
  <si>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</si>
  <si>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</si>
  <si>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</si>
  <si>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</si>
  <si>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</si>
  <si>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</si>
  <si>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</si>
  <si>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</si>
  <si>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</si>
  <si>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</si>
  <si>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</si>
  <si>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</si>
  <si>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</si>
  <si>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</si>
  <si>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</si>
  <si>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</si>
  <si>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</si>
  <si>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</si>
  <si>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</si>
  <si>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</si>
  <si>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</si>
  <si>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</si>
  <si>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</si>
  <si>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</si>
  <si>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</si>
  <si>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</si>
  <si>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</si>
  <si>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</si>
  <si>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</si>
  <si>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</si>
  <si>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</si>
  <si>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</si>
  <si>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</si>
  <si>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</si>
  <si>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</si>
  <si>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</si>
  <si>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</si>
  <si>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</si>
  <si>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</si>
  <si>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</si>
  <si>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</si>
  <si>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</si>
  <si>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</si>
  <si>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</si>
  <si>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</si>
  <si>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</si>
  <si>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</si>
  <si>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</si>
  <si>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</si>
  <si>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</si>
  <si>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</si>
  <si>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</si>
  <si>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</si>
  <si>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</si>
  <si>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</si>
  <si>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</si>
  <si>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</si>
  <si>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</si>
  <si>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</si>
  <si>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</si>
  <si>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</si>
  <si>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</si>
  <si>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</si>
  <si>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</si>
  <si>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</si>
  <si>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</si>
  <si>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</si>
  <si>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</si>
  <si>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</si>
  <si>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</si>
  <si>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</si>
  <si>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</si>
  <si>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</si>
  <si>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</si>
  <si>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</si>
  <si>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</si>
  <si>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</si>
  <si>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</si>
  <si>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</si>
  <si>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</si>
  <si>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</si>
  <si>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</si>
  <si>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</si>
  <si>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</si>
  <si>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</si>
  <si>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</si>
  <si>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</si>
  <si>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</si>
  <si>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</si>
  <si>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</si>
  <si>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</si>
  <si>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Вход сверху, выход снизу</t>
  </si>
  <si>
    <t>1800x1200x600</t>
  </si>
  <si>
    <t>MTF3-460-22</t>
  </si>
  <si>
    <t>2MBi1400VXB-170E-50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</si>
</sst>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7" t="s">
        <v>151</v>
      </c>
      <c r="B4" s="78"/>
      <c r="C4" s="78"/>
      <c r="D4" s="78"/>
      <c r="E4" s="79"/>
      <c r="F4" s="64" t="str">
        <f xml:space="preserve"> IF( 'Параметры Т5(2)'!E28=0, "T5A", IF( 'Параметры Т5(2)'!E31 &gt; 1,  "T5C",  "T5M" ) )</f>
        <v>T5M</v>
      </c>
      <c r="G4" s="65"/>
      <c r="H4" s="65"/>
      <c r="I4" s="65"/>
      <c r="J4" s="66"/>
    </row>
    <row r="5" spans="1:10" ht="63" customHeight="1" x14ac:dyDescent="0.25">
      <c r="A5" s="61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2"/>
      <c r="C5" s="62"/>
      <c r="D5" s="62"/>
      <c r="E5" s="63"/>
      <c r="F5" s="80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81"/>
      <c r="H5" s="81"/>
      <c r="I5" s="81"/>
      <c r="J5" s="82"/>
    </row>
    <row r="6" spans="1:10" ht="8.25" customHeight="1" x14ac:dyDescent="0.25">
      <c r="B6" s="3"/>
      <c r="C6" s="6"/>
      <c r="D6" s="6"/>
    </row>
    <row r="7" spans="1:10" ht="18.75" customHeight="1" x14ac:dyDescent="0.3">
      <c r="A7" s="77" t="s">
        <v>88</v>
      </c>
      <c r="B7" s="78"/>
      <c r="C7" s="78"/>
      <c r="D7" s="78"/>
      <c r="E7" s="78"/>
      <c r="F7" s="78"/>
      <c r="G7" s="78"/>
      <c r="H7" s="78"/>
      <c r="I7" s="78"/>
      <c r="J7" s="79"/>
    </row>
    <row r="8" spans="1:10" ht="18.75" x14ac:dyDescent="0.3">
      <c r="A8" s="83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T5M-630-1.0/0.5-1000-690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customHeight="1" x14ac:dyDescent="0.25">
      <c r="A9" s="61" t="s">
        <v>16</v>
      </c>
      <c r="B9" s="62"/>
      <c r="C9" s="62"/>
      <c r="D9" s="62"/>
      <c r="E9" s="63"/>
      <c r="F9" s="80" t="str">
        <f>IF( MID( 'Параметры Т5(2)'!E16, 2, 2 ) = "x ", REPLACE( 'Параметры Т5(2)'!E16, 1, 3, ""),    'Параметры Т5(2)'!E16)</f>
        <v>MTF3-460-22</v>
      </c>
      <c r="G9" s="81"/>
      <c r="H9" s="81"/>
      <c r="I9" s="81"/>
      <c r="J9" s="82"/>
    </row>
    <row r="10" spans="1:10" ht="15" customHeight="1" x14ac:dyDescent="0.25">
      <c r="A10" s="61" t="s">
        <v>15</v>
      </c>
      <c r="B10" s="62"/>
      <c r="C10" s="62"/>
      <c r="D10" s="62"/>
      <c r="E10" s="63"/>
      <c r="F10" s="80">
        <f>'Параметры Т5(2)'!E14</f>
        <v>1</v>
      </c>
      <c r="G10" s="81"/>
      <c r="H10" s="81"/>
      <c r="I10" s="81"/>
      <c r="J10" s="82"/>
    </row>
    <row r="11" spans="1:10" ht="15" customHeight="1" x14ac:dyDescent="0.25">
      <c r="A11" s="61" t="s">
        <v>118</v>
      </c>
      <c r="B11" s="62"/>
      <c r="C11" s="62"/>
      <c r="D11" s="62"/>
      <c r="E11" s="63"/>
      <c r="F11" s="80">
        <f xml:space="preserve"> IF( MID( 'Параметры Т5(2)'!E16, 2, 2 ) = "x ", MID('Параметры Т5(2)'!E16, 1, 1 ), 1)</f>
        <v>1</v>
      </c>
      <c r="G11" s="81"/>
      <c r="H11" s="81"/>
      <c r="I11" s="81"/>
      <c r="J11" s="82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7" t="s">
        <v>79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5" customHeight="1" x14ac:dyDescent="0.25">
      <c r="A14" s="61" t="s">
        <v>13</v>
      </c>
      <c r="B14" s="62"/>
      <c r="C14" s="62"/>
      <c r="D14" s="61" t="s">
        <v>93</v>
      </c>
      <c r="E14" s="63"/>
      <c r="F14" s="8" t="s">
        <v>4</v>
      </c>
      <c r="G14" s="64">
        <f>ROUND( Pn,  -1 )</f>
        <v>630</v>
      </c>
      <c r="H14" s="65"/>
      <c r="I14" s="65"/>
      <c r="J14" s="66"/>
    </row>
    <row r="15" spans="1:10" ht="15" customHeight="1" x14ac:dyDescent="0.25">
      <c r="A15" s="61" t="s">
        <v>11</v>
      </c>
      <c r="B15" s="62"/>
      <c r="C15" s="62"/>
      <c r="D15" s="61" t="s">
        <v>94</v>
      </c>
      <c r="E15" s="6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61" t="s">
        <v>103</v>
      </c>
      <c r="B16" s="62"/>
      <c r="C16" s="62"/>
      <c r="D16" s="61" t="s">
        <v>0</v>
      </c>
      <c r="E16" s="63"/>
      <c r="F16" s="8" t="s">
        <v>5</v>
      </c>
      <c r="G16" s="80" t="str">
        <f>CONCATENATE( 'Параметры Т5(2)'!Q39, " ÷ ",  'Параметры Т5(2)'!P39)</f>
        <v>0.5 ÷ 1</v>
      </c>
      <c r="H16" s="81"/>
      <c r="I16" s="81"/>
      <c r="J16" s="82"/>
    </row>
    <row r="17" spans="1:10" ht="15" customHeight="1" x14ac:dyDescent="0.25">
      <c r="A17" s="61" t="s">
        <v>12</v>
      </c>
      <c r="B17" s="62"/>
      <c r="C17" s="62"/>
      <c r="D17" s="61" t="s">
        <v>95</v>
      </c>
      <c r="E17" s="63"/>
      <c r="F17" s="8" t="s">
        <v>6</v>
      </c>
      <c r="G17" s="64">
        <f>'Параметры Т5(2)'!E6</f>
        <v>1000</v>
      </c>
      <c r="H17" s="65"/>
      <c r="I17" s="65"/>
      <c r="J17" s="66"/>
    </row>
    <row r="18" spans="1:10" ht="15" customHeight="1" x14ac:dyDescent="0.25">
      <c r="A18" s="61" t="s">
        <v>262</v>
      </c>
      <c r="B18" s="62"/>
      <c r="C18" s="62"/>
      <c r="D18" s="61" t="s">
        <v>108</v>
      </c>
      <c r="E18" s="63"/>
      <c r="F18" s="8" t="s">
        <v>6</v>
      </c>
      <c r="G18" s="64" t="str">
        <f>CONCATENATE( IF('Параметры Т5(2)'!E32, CONCATENATE(TEXT('Параметры Т5(2)'!E32, "#"), "x"),""), Uab  )</f>
        <v>690</v>
      </c>
      <c r="H18" s="65"/>
      <c r="I18" s="65"/>
      <c r="J18" s="66"/>
    </row>
    <row r="19" spans="1:10" ht="45" customHeight="1" x14ac:dyDescent="0.25">
      <c r="A19" s="61" t="s">
        <v>120</v>
      </c>
      <c r="B19" s="62"/>
      <c r="C19" s="62"/>
      <c r="D19" s="80" t="s">
        <v>42</v>
      </c>
      <c r="E19" s="82"/>
      <c r="F19" s="40" t="s">
        <v>155</v>
      </c>
      <c r="G19" s="80" t="s">
        <v>156</v>
      </c>
      <c r="H19" s="81"/>
      <c r="I19" s="81"/>
      <c r="J19" s="82"/>
    </row>
    <row r="20" spans="1:10" ht="15" customHeight="1" x14ac:dyDescent="0.25">
      <c r="A20" s="61" t="s">
        <v>117</v>
      </c>
      <c r="B20" s="62"/>
      <c r="C20" s="62"/>
      <c r="D20" s="80" t="s">
        <v>96</v>
      </c>
      <c r="E20" s="82"/>
      <c r="F20" s="8" t="s">
        <v>6</v>
      </c>
      <c r="G20" s="64" t="str">
        <f>CONCATENATE(IF(Un &gt; 1000,"160","80")," ÷ ", Un)</f>
        <v>80 ÷ 1000</v>
      </c>
      <c r="H20" s="65"/>
      <c r="I20" s="65"/>
      <c r="J20" s="66"/>
    </row>
    <row r="21" spans="1:10" ht="15" customHeight="1" x14ac:dyDescent="0.25">
      <c r="A21" s="61" t="s">
        <v>80</v>
      </c>
      <c r="B21" s="62"/>
      <c r="C21" s="62"/>
      <c r="D21" s="62"/>
      <c r="E21" s="6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61" t="s">
        <v>171</v>
      </c>
      <c r="B22" s="62"/>
      <c r="C22" s="62"/>
      <c r="D22" s="62"/>
      <c r="E22" s="6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61" t="s">
        <v>116</v>
      </c>
      <c r="B23" s="62"/>
      <c r="C23" s="62"/>
      <c r="D23" s="62"/>
      <c r="E23" s="63"/>
      <c r="F23" s="15" t="s">
        <v>25</v>
      </c>
      <c r="G23" s="80" t="s">
        <v>128</v>
      </c>
      <c r="H23" s="81"/>
      <c r="I23" s="81"/>
      <c r="J23" s="82"/>
    </row>
    <row r="24" spans="1:10" ht="15" customHeight="1" x14ac:dyDescent="0.25">
      <c r="A24" s="61" t="s">
        <v>92</v>
      </c>
      <c r="B24" s="62"/>
      <c r="C24" s="62"/>
      <c r="D24" s="62"/>
      <c r="E24" s="63"/>
      <c r="F24" s="8" t="s">
        <v>25</v>
      </c>
      <c r="G24" s="64">
        <f>'Параметры Т5(2)'!E10</f>
        <v>98.7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86"/>
      <c r="H25" s="86"/>
    </row>
    <row r="26" spans="1:10" ht="18.75" customHeight="1" x14ac:dyDescent="0.3">
      <c r="A26" s="77" t="s">
        <v>81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25">
      <c r="A27" s="61" t="s">
        <v>101</v>
      </c>
      <c r="B27" s="62"/>
      <c r="C27" s="62"/>
      <c r="D27" s="80" t="s">
        <v>97</v>
      </c>
      <c r="E27" s="82"/>
      <c r="F27" s="8" t="s">
        <v>6</v>
      </c>
      <c r="G27" s="64">
        <f xml:space="preserve"> Un</f>
        <v>1000</v>
      </c>
      <c r="H27" s="65"/>
      <c r="I27" s="65"/>
      <c r="J27" s="66"/>
    </row>
    <row r="28" spans="1:10" ht="15" customHeight="1" x14ac:dyDescent="0.25">
      <c r="A28" s="61" t="s">
        <v>102</v>
      </c>
      <c r="B28" s="62"/>
      <c r="C28" s="62"/>
      <c r="D28" s="80" t="s">
        <v>98</v>
      </c>
      <c r="E28" s="82"/>
      <c r="F28" s="8" t="s">
        <v>37</v>
      </c>
      <c r="G28" s="74">
        <f>'Параметры Т5(2)'!P45</f>
        <v>751</v>
      </c>
      <c r="H28" s="75"/>
      <c r="I28" s="75"/>
      <c r="J28" s="76"/>
    </row>
    <row r="29" spans="1:10" ht="15" customHeight="1" x14ac:dyDescent="0.25">
      <c r="A29" s="61" t="s">
        <v>175</v>
      </c>
      <c r="B29" s="62"/>
      <c r="C29" s="62"/>
      <c r="D29" s="80" t="s">
        <v>99</v>
      </c>
      <c r="E29" s="82"/>
      <c r="F29" s="8" t="s">
        <v>37</v>
      </c>
      <c r="G29" s="74">
        <f>'Параметры Т5(2)'!P47</f>
        <v>637</v>
      </c>
      <c r="H29" s="75"/>
      <c r="I29" s="75"/>
      <c r="J29" s="76"/>
    </row>
    <row r="30" spans="1:10" ht="15" customHeight="1" x14ac:dyDescent="0.25">
      <c r="A30" s="61" t="s">
        <v>176</v>
      </c>
      <c r="B30" s="62"/>
      <c r="C30" s="62"/>
      <c r="D30" s="80" t="s">
        <v>100</v>
      </c>
      <c r="E30" s="82"/>
      <c r="F30" s="8" t="s">
        <v>37</v>
      </c>
      <c r="G30" s="74">
        <f>'Параметры Т5(2)'!P46</f>
        <v>872</v>
      </c>
      <c r="H30" s="75"/>
      <c r="I30" s="75"/>
      <c r="J30" s="76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61" t="s">
        <v>89</v>
      </c>
      <c r="B32" s="62"/>
      <c r="C32" s="62"/>
      <c r="D32" s="62"/>
      <c r="E32" s="63"/>
      <c r="F32" s="8" t="s">
        <v>8</v>
      </c>
      <c r="G32" s="74">
        <f>'Параметры Т5(2)'!P74</f>
        <v>104</v>
      </c>
      <c r="H32" s="75"/>
      <c r="I32" s="75"/>
      <c r="J32" s="76"/>
    </row>
    <row r="33" spans="1:11" ht="15" customHeight="1" x14ac:dyDescent="0.25">
      <c r="A33" s="61" t="s">
        <v>90</v>
      </c>
      <c r="B33" s="62"/>
      <c r="C33" s="62"/>
      <c r="D33" s="62"/>
      <c r="E33" s="63"/>
      <c r="F33" s="8" t="s">
        <v>8</v>
      </c>
      <c r="G33" s="74">
        <f>'Параметры Т5(2)'!P71</f>
        <v>104</v>
      </c>
      <c r="H33" s="75"/>
      <c r="I33" s="75"/>
      <c r="J33" s="76"/>
    </row>
    <row r="34" spans="1:11" ht="15" customHeight="1" x14ac:dyDescent="0.25">
      <c r="A34" s="61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2"/>
      <c r="C34" s="62"/>
      <c r="D34" s="62"/>
      <c r="E34" s="63"/>
      <c r="F34" s="8" t="s">
        <v>8</v>
      </c>
      <c r="G34" s="74">
        <f>'Параметры Т5(2)'!P72</f>
        <v>102</v>
      </c>
      <c r="H34" s="75"/>
      <c r="I34" s="75"/>
      <c r="J34" s="76"/>
    </row>
    <row r="35" spans="1:11" ht="8.25" customHeight="1" x14ac:dyDescent="0.25">
      <c r="B35" s="3"/>
      <c r="C35" s="6"/>
      <c r="D35" s="6"/>
      <c r="F35" s="6"/>
      <c r="G35" s="86"/>
      <c r="H35" s="86"/>
    </row>
    <row r="36" spans="1:11" ht="18.75" customHeight="1" x14ac:dyDescent="0.3">
      <c r="A36" s="77" t="s">
        <v>26</v>
      </c>
      <c r="B36" s="78"/>
      <c r="C36" s="78"/>
      <c r="D36" s="78"/>
      <c r="E36" s="78"/>
      <c r="F36" s="78"/>
      <c r="G36" s="78"/>
      <c r="H36" s="78"/>
      <c r="I36" s="78"/>
      <c r="J36" s="79"/>
    </row>
    <row r="37" spans="1:11" ht="15" customHeight="1" x14ac:dyDescent="0.25">
      <c r="A37" s="61" t="s">
        <v>260</v>
      </c>
      <c r="B37" s="62"/>
      <c r="C37" s="62"/>
      <c r="D37" s="62"/>
      <c r="E37" s="63"/>
      <c r="F37" s="80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1"/>
      <c r="H37" s="81"/>
      <c r="I37" s="81"/>
      <c r="J37" s="82"/>
      <c r="K37" s="26"/>
    </row>
    <row r="38" spans="1:11" ht="15" customHeight="1" x14ac:dyDescent="0.25">
      <c r="A38" s="61" t="s">
        <v>91</v>
      </c>
      <c r="B38" s="62"/>
      <c r="C38" s="62"/>
      <c r="D38" s="62"/>
      <c r="E38" s="63"/>
      <c r="F38" s="80" t="str">
        <f xml:space="preserve"> IF(F4 = "T5A",  "Воздушное",  "Жидкостное" )</f>
        <v>Жидкостное</v>
      </c>
      <c r="G38" s="81"/>
      <c r="H38" s="81"/>
      <c r="I38" s="81"/>
      <c r="J38" s="82"/>
    </row>
    <row r="39" spans="1:11" ht="60" customHeight="1" x14ac:dyDescent="0.25">
      <c r="A39" s="61" t="s">
        <v>161</v>
      </c>
      <c r="B39" s="62"/>
      <c r="C39" s="62"/>
      <c r="D39" s="62"/>
      <c r="E39" s="63"/>
      <c r="F39" s="17" t="s">
        <v>162</v>
      </c>
      <c r="G39" s="93" t="str">
        <f xml:space="preserve"> IF( 'Параметры Т5(2)'!E3=5,  Вентилятор!K3,  "Нет вентилятора" )</f>
        <v>Нет вентилятора</v>
      </c>
      <c r="H39" s="94"/>
      <c r="I39" s="94"/>
      <c r="J39" s="95"/>
    </row>
    <row r="40" spans="1:11" ht="15" customHeight="1" x14ac:dyDescent="0.25">
      <c r="A40" s="61" t="str">
        <f xml:space="preserve"> IF(F4 = "T5A",  "",  "Расход воды" )</f>
        <v>Расход воды</v>
      </c>
      <c r="B40" s="62"/>
      <c r="C40" s="62"/>
      <c r="D40" s="62"/>
      <c r="E40" s="63"/>
      <c r="F40" s="8" t="str">
        <f xml:space="preserve"> IF(F4 = "T5A",  "",  "m3/h" )</f>
        <v>m3/h</v>
      </c>
      <c r="G40" s="96">
        <f xml:space="preserve"> IF(F4 = "T5A",  "",  'Параметры Т5(2)'!E27 )</f>
        <v>0.72</v>
      </c>
      <c r="H40" s="97"/>
      <c r="I40" s="97"/>
      <c r="J40" s="98"/>
    </row>
    <row r="41" spans="1:11" ht="15" customHeight="1" x14ac:dyDescent="0.25">
      <c r="A41" s="61" t="str">
        <f xml:space="preserve"> IF(F4 = "T5A",  "",  "Перепад давления между входом и выходом" )</f>
        <v>Перепад давления между входом и выходом</v>
      </c>
      <c r="B41" s="62"/>
      <c r="C41" s="62"/>
      <c r="D41" s="62"/>
      <c r="E41" s="63"/>
      <c r="F41" s="8" t="str">
        <f xml:space="preserve"> IF(F4 = "T5A",  "",  "bar" )</f>
        <v>bar</v>
      </c>
      <c r="G41" s="99">
        <f xml:space="preserve"> IF(F4 = "T5A",  "",  'Параметры Т5(2)'!E28 )</f>
        <v>1.5</v>
      </c>
      <c r="H41" s="100"/>
      <c r="I41" s="100"/>
      <c r="J41" s="101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7" t="s">
        <v>150</v>
      </c>
      <c r="B43" s="78"/>
      <c r="C43" s="78"/>
      <c r="D43" s="78"/>
      <c r="E43" s="78"/>
      <c r="F43" s="78"/>
      <c r="G43" s="78"/>
      <c r="H43" s="78"/>
      <c r="I43" s="78"/>
      <c r="J43" s="79"/>
    </row>
    <row r="44" spans="1:11" ht="15" customHeight="1" x14ac:dyDescent="0.25">
      <c r="A44" s="61" t="s">
        <v>104</v>
      </c>
      <c r="B44" s="62"/>
      <c r="C44" s="62"/>
      <c r="D44" s="62"/>
      <c r="E44" s="6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61" t="s">
        <v>82</v>
      </c>
      <c r="B45" s="62"/>
      <c r="C45" s="62"/>
      <c r="D45" s="62"/>
      <c r="E45" s="6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61" t="s">
        <v>85</v>
      </c>
      <c r="B46" s="62"/>
      <c r="C46" s="62"/>
      <c r="D46" s="62"/>
      <c r="E46" s="6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61" t="s">
        <v>115</v>
      </c>
      <c r="B47" s="62"/>
      <c r="C47" s="62"/>
      <c r="D47" s="62"/>
      <c r="E47" s="6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61" t="s">
        <v>84</v>
      </c>
      <c r="B48" s="62"/>
      <c r="C48" s="62"/>
      <c r="D48" s="62"/>
      <c r="E48" s="6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61" t="str">
        <f xml:space="preserve"> IF(F4 = "T5A",  "",  "Максимальная температура воды на входе" )</f>
        <v>Максимальная температура воды на входе</v>
      </c>
      <c r="B49" s="62"/>
      <c r="C49" s="62"/>
      <c r="D49" s="62"/>
      <c r="E49" s="6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7" t="s">
        <v>75</v>
      </c>
      <c r="B51" s="78"/>
      <c r="C51" s="78"/>
      <c r="D51" s="78"/>
      <c r="E51" s="78"/>
      <c r="F51" s="78"/>
      <c r="G51" s="78"/>
      <c r="H51" s="78"/>
      <c r="I51" s="78"/>
      <c r="J51" s="79"/>
    </row>
    <row r="52" spans="1:11" ht="15" customHeight="1" x14ac:dyDescent="0.25">
      <c r="A52" s="61" t="s">
        <v>163</v>
      </c>
      <c r="B52" s="62"/>
      <c r="C52" s="62"/>
      <c r="D52" s="62"/>
      <c r="E52" s="63"/>
      <c r="F52" s="8" t="s">
        <v>77</v>
      </c>
      <c r="G52" s="64">
        <f>'Параметры Т5(2)'!E20</f>
        <v>350</v>
      </c>
      <c r="H52" s="65"/>
      <c r="I52" s="65"/>
      <c r="J52" s="66"/>
    </row>
    <row r="53" spans="1:11" x14ac:dyDescent="0.25">
      <c r="A53" s="61" t="s">
        <v>121</v>
      </c>
      <c r="B53" s="62"/>
      <c r="C53" s="62"/>
      <c r="D53" s="62"/>
      <c r="E53" s="63"/>
      <c r="F53" s="8" t="s">
        <v>78</v>
      </c>
      <c r="G53" s="64" t="str">
        <f>'Параметры Т5(2)'!E21</f>
        <v>1800x1200x600</v>
      </c>
      <c r="H53" s="65"/>
      <c r="I53" s="65"/>
      <c r="J53" s="66"/>
    </row>
    <row r="54" spans="1:11" x14ac:dyDescent="0.25">
      <c r="A54" s="71" t="s">
        <v>173</v>
      </c>
      <c r="B54" s="72"/>
      <c r="C54" s="72"/>
      <c r="D54" s="72"/>
      <c r="E54" s="73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90" t="s">
        <v>148</v>
      </c>
      <c r="B56" s="91"/>
      <c r="C56" s="91"/>
      <c r="D56" s="91"/>
      <c r="E56" s="91"/>
      <c r="F56" s="91"/>
      <c r="G56" s="91"/>
      <c r="H56" s="91"/>
      <c r="I56" s="91"/>
      <c r="J56" s="92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9" t="s">
        <v>139</v>
      </c>
      <c r="B59" s="7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96.7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60</v>
      </c>
      <c r="F63" s="11">
        <f>'Параметры Т5(2)'!H42</f>
        <v>91</v>
      </c>
      <c r="G63" s="11">
        <f>'Параметры Т5(2)'!I42</f>
        <v>88</v>
      </c>
      <c r="H63" s="11">
        <f>'Параметры Т5(2)'!J42</f>
        <v>84</v>
      </c>
      <c r="I63" s="11">
        <f>'Параметры Т5(2)'!K42</f>
        <v>81</v>
      </c>
      <c r="J63" s="11">
        <f>'Параметры Т5(2)'!L42</f>
        <v>78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103.9</v>
      </c>
      <c r="E64" s="12">
        <f>'Параметры Т5(2)'!G43</f>
        <v>50</v>
      </c>
      <c r="F64" s="11">
        <f>'Параметры Т5(2)'!H43</f>
        <v>83.2</v>
      </c>
      <c r="G64" s="11">
        <f>'Параметры Т5(2)'!I43</f>
        <v>77.599999999999994</v>
      </c>
      <c r="H64" s="11">
        <f>'Параметры Т5(2)'!J43</f>
        <v>70.900000000000006</v>
      </c>
      <c r="I64" s="11">
        <f>'Параметры Т5(2)'!K43</f>
        <v>65.7</v>
      </c>
      <c r="J64" s="11">
        <f>'Параметры Т5(2)'!L43</f>
        <v>60.8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96</v>
      </c>
      <c r="E65" s="12">
        <f>'Параметры Т5(2)'!G44</f>
        <v>71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715</v>
      </c>
      <c r="D66" s="12">
        <f>'Параметры Т5(2)'!F45</f>
        <v>751</v>
      </c>
      <c r="E66" s="12">
        <f>'Параметры Т5(2)'!G45</f>
        <v>751</v>
      </c>
      <c r="F66" s="11">
        <f>'Параметры Т5(2)'!H45</f>
        <v>751</v>
      </c>
      <c r="G66" s="11">
        <f>'Параметры Т5(2)'!I45</f>
        <v>751</v>
      </c>
      <c r="H66" s="11">
        <f>'Параметры Т5(2)'!J45</f>
        <v>751</v>
      </c>
      <c r="I66" s="11">
        <f>'Параметры Т5(2)'!K45</f>
        <v>751</v>
      </c>
      <c r="J66" s="11">
        <f>'Параметры Т5(2)'!L45</f>
        <v>751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794</v>
      </c>
      <c r="D67" s="12">
        <f>'Параметры Т5(2)'!F46</f>
        <v>832</v>
      </c>
      <c r="E67" s="12">
        <f>'Параметры Т5(2)'!G46</f>
        <v>822</v>
      </c>
      <c r="F67" s="11">
        <f>'Параметры Т5(2)'!H46</f>
        <v>831</v>
      </c>
      <c r="G67" s="11">
        <f>'Параметры Т5(2)'!I46</f>
        <v>838</v>
      </c>
      <c r="H67" s="11">
        <f>'Параметры Т5(2)'!J46</f>
        <v>849</v>
      </c>
      <c r="I67" s="11">
        <f>'Параметры Т5(2)'!K46</f>
        <v>860</v>
      </c>
      <c r="J67" s="11">
        <f>'Параметры Т5(2)'!L46</f>
        <v>872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595</v>
      </c>
      <c r="D68" s="12">
        <f>'Параметры Т5(2)'!F47</f>
        <v>637</v>
      </c>
      <c r="E68" s="12">
        <f>'Параметры Т5(2)'!G47</f>
        <v>437</v>
      </c>
      <c r="F68" s="11">
        <f>'Параметры Т5(2)'!H47</f>
        <v>593</v>
      </c>
      <c r="G68" s="11">
        <f>'Параметры Т5(2)'!I47</f>
        <v>594</v>
      </c>
      <c r="H68" s="11">
        <f>'Параметры Т5(2)'!J47</f>
        <v>593</v>
      </c>
      <c r="I68" s="11">
        <f>'Параметры Т5(2)'!K47</f>
        <v>595</v>
      </c>
      <c r="J68" s="11">
        <f>'Параметры Т5(2)'!L47</f>
        <v>595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6.68</v>
      </c>
      <c r="D69" s="13">
        <f>'Параметры Т5(2)'!F67</f>
        <v>7.04</v>
      </c>
      <c r="E69" s="13">
        <f>'Параметры Т5(2)'!G67</f>
        <v>6.8</v>
      </c>
      <c r="F69" s="11">
        <f>'Параметры Т5(2)'!H67</f>
        <v>7.12</v>
      </c>
      <c r="G69" s="11">
        <f>'Параметры Т5(2)'!I67</f>
        <v>7.1</v>
      </c>
      <c r="H69" s="11">
        <f>'Параметры Т5(2)'!J67</f>
        <v>7.08</v>
      </c>
      <c r="I69" s="11">
        <f>'Параметры Т5(2)'!K67</f>
        <v>7.09</v>
      </c>
      <c r="J69" s="11">
        <f>'Параметры Т5(2)'!L67</f>
        <v>7.08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1.33</v>
      </c>
      <c r="D70" s="13">
        <f>'Параметры Т5(2)'!F68</f>
        <v>1.42</v>
      </c>
      <c r="E70" s="13">
        <f>'Параметры Т5(2)'!G68</f>
        <v>1.33</v>
      </c>
      <c r="F70" s="11">
        <f>'Параметры Т5(2)'!H68</f>
        <v>1.4</v>
      </c>
      <c r="G70" s="11">
        <f>'Параметры Т5(2)'!I68</f>
        <v>1.42</v>
      </c>
      <c r="H70" s="11">
        <f>'Параметры Т5(2)'!J68</f>
        <v>1.44</v>
      </c>
      <c r="I70" s="11">
        <f>'Параметры Т5(2)'!K68</f>
        <v>1.47</v>
      </c>
      <c r="J70" s="11">
        <f>'Параметры Т5(2)'!L68</f>
        <v>1.5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8.01</v>
      </c>
      <c r="D71" s="13">
        <f>'Параметры Т5(2)'!F69</f>
        <v>8.4700000000000006</v>
      </c>
      <c r="E71" s="13">
        <f>'Параметры Т5(2)'!G69</f>
        <v>8.1300000000000008</v>
      </c>
      <c r="F71" s="13">
        <f>'Параметры Т5(2)'!H69</f>
        <v>8.52</v>
      </c>
      <c r="G71" s="13">
        <f>'Параметры Т5(2)'!I69</f>
        <v>8.52</v>
      </c>
      <c r="H71" s="13">
        <f>'Параметры Т5(2)'!J69</f>
        <v>8.5299999999999994</v>
      </c>
      <c r="I71" s="13">
        <f>'Параметры Т5(2)'!K69</f>
        <v>8.56</v>
      </c>
      <c r="J71" s="13">
        <f>'Параметры Т5(2)'!L69</f>
        <v>8.58</v>
      </c>
    </row>
    <row r="87" spans="1:8" ht="22.5" customHeight="1" x14ac:dyDescent="0.25"/>
    <row r="88" spans="1:8" s="26" customFormat="1" ht="54" customHeight="1" x14ac:dyDescent="0.25">
      <c r="A88" s="67" t="s">
        <v>246</v>
      </c>
      <c r="B88" s="68"/>
      <c r="C88" s="68"/>
      <c r="D88" s="68"/>
      <c r="E88" s="68"/>
      <c r="F88" s="68"/>
      <c r="G88" s="68"/>
      <c r="H88" s="68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28441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630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1000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690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910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98.9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98.7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0.64346717087975802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27.3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2.7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22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267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268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350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266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265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1.5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1.5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28441</v>
      </c>
      <c r="F38" s="38">
        <v>28441</v>
      </c>
      <c r="G38" s="38">
        <v>28441</v>
      </c>
      <c r="H38" s="38">
        <v>28441</v>
      </c>
      <c r="I38" s="38">
        <v>28441</v>
      </c>
      <c r="J38" s="38">
        <v>28441</v>
      </c>
      <c r="K38" s="38">
        <v>28441</v>
      </c>
      <c r="L38" s="38">
        <v>28441</v>
      </c>
      <c r="M38" s="1">
        <v>28441</v>
      </c>
      <c r="N38" s="1">
        <v>28441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96.7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91.77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60</v>
      </c>
      <c r="H42" s="38">
        <v>91</v>
      </c>
      <c r="I42" s="38">
        <v>88</v>
      </c>
      <c r="J42" s="38">
        <v>84</v>
      </c>
      <c r="K42" s="38">
        <v>81</v>
      </c>
      <c r="L42" s="38">
        <v>78</v>
      </c>
      <c r="M42" s="28">
        <v>45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103.9</v>
      </c>
      <c r="G43" s="38">
        <v>50</v>
      </c>
      <c r="H43" s="38">
        <v>83.2</v>
      </c>
      <c r="I43" s="38">
        <v>77.599999999999994</v>
      </c>
      <c r="J43" s="38">
        <v>70.900000000000006</v>
      </c>
      <c r="K43" s="38">
        <v>65.7</v>
      </c>
      <c r="L43" s="38">
        <v>60.8</v>
      </c>
      <c r="M43" s="1">
        <v>32.299999999999997</v>
      </c>
      <c r="N43" s="1">
        <v>92.2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96</v>
      </c>
      <c r="G44" s="38">
        <v>71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108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715</v>
      </c>
      <c r="F45" s="38">
        <v>751</v>
      </c>
      <c r="G45" s="38">
        <v>751</v>
      </c>
      <c r="H45" s="38">
        <v>751</v>
      </c>
      <c r="I45" s="38">
        <v>751</v>
      </c>
      <c r="J45" s="38">
        <v>751</v>
      </c>
      <c r="K45" s="38">
        <v>751</v>
      </c>
      <c r="L45" s="38">
        <v>751</v>
      </c>
      <c r="M45" s="1">
        <v>751</v>
      </c>
      <c r="N45" s="1">
        <v>751</v>
      </c>
      <c r="O45"/>
      <c r="P45">
        <f>MAX(E45:L45)</f>
        <v>751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794</v>
      </c>
      <c r="F46" s="38">
        <v>832</v>
      </c>
      <c r="G46" s="38">
        <v>822</v>
      </c>
      <c r="H46" s="38">
        <v>831</v>
      </c>
      <c r="I46" s="38">
        <v>838</v>
      </c>
      <c r="J46" s="38">
        <v>849</v>
      </c>
      <c r="K46" s="38">
        <v>860</v>
      </c>
      <c r="L46" s="38">
        <v>872</v>
      </c>
      <c r="M46" s="1">
        <v>915</v>
      </c>
      <c r="N46" s="1">
        <v>939</v>
      </c>
      <c r="O46"/>
      <c r="P46">
        <f>MAX(E46:L46)</f>
        <v>872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595</v>
      </c>
      <c r="F47" s="38">
        <v>637</v>
      </c>
      <c r="G47" s="38">
        <v>437</v>
      </c>
      <c r="H47" s="38">
        <v>593</v>
      </c>
      <c r="I47" s="38">
        <v>594</v>
      </c>
      <c r="J47" s="38">
        <v>593</v>
      </c>
      <c r="K47" s="38">
        <v>595</v>
      </c>
      <c r="L47" s="38">
        <v>595</v>
      </c>
      <c r="M47" s="1">
        <v>406</v>
      </c>
      <c r="N47" s="1">
        <v>645</v>
      </c>
      <c r="O47"/>
      <c r="P47">
        <f>MAX(E47:L47)</f>
        <v>637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27.3</v>
      </c>
      <c r="F48" s="38">
        <v>32.200000000000003</v>
      </c>
      <c r="G48" s="38">
        <v>23.4</v>
      </c>
      <c r="H48" s="38">
        <v>26.9</v>
      </c>
      <c r="I48" s="38">
        <v>22.7</v>
      </c>
      <c r="J48" s="38">
        <v>17.600000000000001</v>
      </c>
      <c r="K48" s="38">
        <v>14.5</v>
      </c>
      <c r="L48" s="38">
        <v>11.7</v>
      </c>
      <c r="M48" s="1">
        <v>11.7</v>
      </c>
      <c r="N48" s="1">
        <v>15.4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12.7</v>
      </c>
      <c r="H49" s="38">
        <v>0</v>
      </c>
      <c r="I49" s="38">
        <v>0</v>
      </c>
      <c r="J49" s="38">
        <v>0.1</v>
      </c>
      <c r="K49" s="38">
        <v>3.6</v>
      </c>
      <c r="L49" s="38">
        <v>7.6</v>
      </c>
      <c r="M49" s="1">
        <v>16.399999999999999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156.19999999999999</v>
      </c>
      <c r="F50" s="38">
        <v>167.5</v>
      </c>
      <c r="G50" s="38">
        <v>100.7</v>
      </c>
      <c r="H50" s="38">
        <v>142.5</v>
      </c>
      <c r="I50" s="38">
        <v>140.1</v>
      </c>
      <c r="J50" s="38">
        <v>136.1</v>
      </c>
      <c r="K50" s="38">
        <v>132.30000000000001</v>
      </c>
      <c r="L50" s="38">
        <v>128.19999999999999</v>
      </c>
      <c r="M50" s="1">
        <v>85.3</v>
      </c>
      <c r="N50" s="1">
        <v>144.6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2.7</v>
      </c>
      <c r="F51" s="38">
        <v>0</v>
      </c>
      <c r="G51" s="38">
        <v>0</v>
      </c>
      <c r="H51" s="38">
        <v>3.1</v>
      </c>
      <c r="I51" s="38">
        <v>7.3</v>
      </c>
      <c r="J51" s="38">
        <v>12.5</v>
      </c>
      <c r="K51" s="38">
        <v>15.5</v>
      </c>
      <c r="L51" s="38">
        <v>18.3</v>
      </c>
      <c r="M51" s="1">
        <v>1.1000000000000001</v>
      </c>
      <c r="N51" s="1">
        <v>33.4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106.2</v>
      </c>
      <c r="G53" s="38">
        <v>105.5</v>
      </c>
      <c r="H53" s="38">
        <v>106.1</v>
      </c>
      <c r="I53" s="38">
        <v>106.6</v>
      </c>
      <c r="J53" s="38">
        <v>107.3</v>
      </c>
      <c r="K53" s="38">
        <v>108.1</v>
      </c>
      <c r="L53" s="38">
        <v>108.9</v>
      </c>
      <c r="M53" s="1">
        <v>112.1</v>
      </c>
      <c r="N53" s="1">
        <v>113.9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105.2</v>
      </c>
      <c r="G54" s="38">
        <v>104.5</v>
      </c>
      <c r="H54" s="38">
        <v>105.2</v>
      </c>
      <c r="I54" s="38">
        <v>105.7</v>
      </c>
      <c r="J54" s="38">
        <v>106.4</v>
      </c>
      <c r="K54" s="38">
        <v>107.1</v>
      </c>
      <c r="L54" s="38">
        <v>108</v>
      </c>
      <c r="M54" s="1">
        <v>111.1</v>
      </c>
      <c r="N54" s="1">
        <v>112.9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0.9</v>
      </c>
      <c r="K55" s="38">
        <v>0.9</v>
      </c>
      <c r="L55" s="38">
        <v>0.9</v>
      </c>
      <c r="M55" s="1">
        <v>0.9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1.4970000000000001</v>
      </c>
      <c r="F58" s="38">
        <v>1.625</v>
      </c>
      <c r="G58" s="38">
        <v>1.145</v>
      </c>
      <c r="H58" s="38">
        <v>1.534</v>
      </c>
      <c r="I58" s="38">
        <v>1.5489999999999999</v>
      </c>
      <c r="J58" s="38">
        <v>1.5629999999999999</v>
      </c>
      <c r="K58" s="38">
        <v>1.5860000000000001</v>
      </c>
      <c r="L58" s="38">
        <v>1.6080000000000001</v>
      </c>
      <c r="M58" s="1">
        <v>1.167</v>
      </c>
      <c r="N58" s="1">
        <v>1.841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1.2E-2</v>
      </c>
      <c r="G59" s="38">
        <v>9.6000000000000002E-2</v>
      </c>
      <c r="H59" s="38">
        <v>0</v>
      </c>
      <c r="I59" s="38">
        <v>0</v>
      </c>
      <c r="J59" s="38">
        <v>0</v>
      </c>
      <c r="K59" s="38">
        <v>8.0000000000000002E-3</v>
      </c>
      <c r="L59" s="38">
        <v>0.01</v>
      </c>
      <c r="M59" s="1">
        <v>5.0000000000000001E-3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0.33</v>
      </c>
      <c r="F60" s="38">
        <v>0.187</v>
      </c>
      <c r="G60" s="38">
        <v>0.86</v>
      </c>
      <c r="H60" s="38">
        <v>0.54700000000000004</v>
      </c>
      <c r="I60" s="38">
        <v>0.49399999999999999</v>
      </c>
      <c r="J60" s="38">
        <v>0.44900000000000001</v>
      </c>
      <c r="K60" s="38">
        <v>0.38600000000000001</v>
      </c>
      <c r="L60" s="38">
        <v>0.33100000000000002</v>
      </c>
      <c r="M60" s="1">
        <v>0.55500000000000005</v>
      </c>
      <c r="N60" s="1">
        <v>3.6999999999999998E-2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1.827</v>
      </c>
      <c r="F61" s="38">
        <v>1.8240000000000001</v>
      </c>
      <c r="G61" s="38">
        <v>2.101</v>
      </c>
      <c r="H61" s="38">
        <v>2.08</v>
      </c>
      <c r="I61" s="38">
        <v>2.0430000000000001</v>
      </c>
      <c r="J61" s="38">
        <v>2.012</v>
      </c>
      <c r="K61" s="38">
        <v>1.98</v>
      </c>
      <c r="L61" s="38">
        <v>1.9490000000000001</v>
      </c>
      <c r="M61" s="1">
        <v>1.726</v>
      </c>
      <c r="N61" s="1">
        <v>1.879</v>
      </c>
      <c r="O61"/>
      <c r="P61">
        <f>MAX(E61:L61)</f>
        <v>2.101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3.2000000000000001E-2</v>
      </c>
      <c r="F62" s="38">
        <v>3.2000000000000001E-2</v>
      </c>
      <c r="G62" s="38">
        <v>0.54</v>
      </c>
      <c r="H62" s="38">
        <v>9.0999999999999998E-2</v>
      </c>
      <c r="I62" s="38">
        <v>8.8999999999999996E-2</v>
      </c>
      <c r="J62" s="38">
        <v>9.4E-2</v>
      </c>
      <c r="K62" s="38">
        <v>0.10199999999999999</v>
      </c>
      <c r="L62" s="38">
        <v>0.104</v>
      </c>
      <c r="M62" s="1">
        <v>0.51</v>
      </c>
      <c r="N62" s="1">
        <v>1E-3</v>
      </c>
      <c r="O62"/>
      <c r="P62">
        <f>MAX(E62:L62)</f>
        <v>0.54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2.4900000000000002</v>
      </c>
      <c r="F64" s="38">
        <v>2.71</v>
      </c>
      <c r="G64" s="38">
        <v>1.7</v>
      </c>
      <c r="H64" s="38">
        <v>2.48</v>
      </c>
      <c r="I64" s="38">
        <v>2.48</v>
      </c>
      <c r="J64" s="38">
        <v>2.4700000000000002</v>
      </c>
      <c r="K64" s="38">
        <v>2.4900000000000002</v>
      </c>
      <c r="L64" s="38">
        <v>2.4900000000000002</v>
      </c>
      <c r="M64" s="1">
        <v>1.55</v>
      </c>
      <c r="N64" s="1">
        <v>2.76</v>
      </c>
      <c r="O64"/>
      <c r="P64">
        <f t="shared" ref="P64:P69" si="5">MAX(E64:L64)</f>
        <v>2.71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1.859</v>
      </c>
      <c r="F65" s="38">
        <v>1.8560000000000001</v>
      </c>
      <c r="G65" s="38">
        <v>2.641</v>
      </c>
      <c r="H65" s="38">
        <v>2.1709999999999998</v>
      </c>
      <c r="I65" s="38">
        <v>2.1320000000000001</v>
      </c>
      <c r="J65" s="38">
        <v>2.1059999999999999</v>
      </c>
      <c r="K65" s="38">
        <v>2.0819999999999999</v>
      </c>
      <c r="L65" s="38">
        <v>2.0529999999999999</v>
      </c>
      <c r="M65" s="1">
        <v>2.2370000000000001</v>
      </c>
      <c r="N65" s="1">
        <v>1.879</v>
      </c>
      <c r="O65"/>
      <c r="P65">
        <f t="shared" si="5"/>
        <v>2.641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2.33</v>
      </c>
      <c r="F66" s="38">
        <v>2.48</v>
      </c>
      <c r="G66" s="38">
        <v>2.46</v>
      </c>
      <c r="H66" s="38">
        <v>2.4700000000000002</v>
      </c>
      <c r="I66" s="38">
        <v>2.4900000000000002</v>
      </c>
      <c r="J66" s="38">
        <v>2.5</v>
      </c>
      <c r="K66" s="38">
        <v>2.52</v>
      </c>
      <c r="L66" s="38">
        <v>2.54</v>
      </c>
      <c r="M66" s="1">
        <v>2.61</v>
      </c>
      <c r="N66" s="1">
        <v>2.66</v>
      </c>
      <c r="O66"/>
      <c r="P66">
        <f t="shared" si="5"/>
        <v>2.54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6.68</v>
      </c>
      <c r="F67" s="38">
        <v>7.04</v>
      </c>
      <c r="G67" s="38">
        <v>6.8</v>
      </c>
      <c r="H67" s="38">
        <v>7.12</v>
      </c>
      <c r="I67" s="38">
        <v>7.1</v>
      </c>
      <c r="J67" s="38">
        <v>7.08</v>
      </c>
      <c r="K67" s="38">
        <v>7.09</v>
      </c>
      <c r="L67" s="38">
        <v>7.08</v>
      </c>
      <c r="M67" s="1">
        <v>6.4</v>
      </c>
      <c r="N67" s="1">
        <v>7.29</v>
      </c>
      <c r="O67"/>
      <c r="P67">
        <f t="shared" si="5"/>
        <v>7.12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1.33</v>
      </c>
      <c r="F68" s="38">
        <v>1.42</v>
      </c>
      <c r="G68" s="38">
        <v>1.33</v>
      </c>
      <c r="H68" s="38">
        <v>1.4</v>
      </c>
      <c r="I68" s="38">
        <v>1.42</v>
      </c>
      <c r="J68" s="38">
        <v>1.44</v>
      </c>
      <c r="K68" s="38">
        <v>1.47</v>
      </c>
      <c r="L68" s="38">
        <v>1.5</v>
      </c>
      <c r="M68" s="1">
        <v>1.53</v>
      </c>
      <c r="N68" s="1">
        <v>1.67</v>
      </c>
      <c r="O68"/>
      <c r="P68">
        <f t="shared" si="5"/>
        <v>1.5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8.01</v>
      </c>
      <c r="F69" s="38">
        <v>8.4700000000000006</v>
      </c>
      <c r="G69" s="38">
        <v>8.1300000000000008</v>
      </c>
      <c r="H69" s="38">
        <v>8.52</v>
      </c>
      <c r="I69" s="38">
        <v>8.52</v>
      </c>
      <c r="J69" s="38">
        <v>8.5299999999999994</v>
      </c>
      <c r="K69" s="38">
        <v>8.56</v>
      </c>
      <c r="L69" s="38">
        <v>8.58</v>
      </c>
      <c r="M69" s="1">
        <v>7.93</v>
      </c>
      <c r="N69" s="1">
        <v>8.9700000000000006</v>
      </c>
      <c r="O69"/>
      <c r="P69" s="37">
        <f t="shared" si="5"/>
        <v>8.58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99</v>
      </c>
      <c r="F71" s="38">
        <v>104</v>
      </c>
      <c r="G71" s="38">
        <v>82</v>
      </c>
      <c r="H71" s="38">
        <v>99</v>
      </c>
      <c r="I71" s="38">
        <v>99</v>
      </c>
      <c r="J71" s="38">
        <v>99</v>
      </c>
      <c r="K71" s="38">
        <v>99</v>
      </c>
      <c r="L71" s="38">
        <v>99</v>
      </c>
      <c r="M71" s="1">
        <v>79</v>
      </c>
      <c r="N71" s="1">
        <v>105</v>
      </c>
      <c r="O71"/>
      <c r="P71" s="37">
        <f>MAX(E71:L71)</f>
        <v>104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90</v>
      </c>
      <c r="F72" s="38">
        <v>91</v>
      </c>
      <c r="G72" s="38">
        <v>102</v>
      </c>
      <c r="H72" s="38">
        <v>98</v>
      </c>
      <c r="I72" s="38">
        <v>97</v>
      </c>
      <c r="J72" s="38">
        <v>96</v>
      </c>
      <c r="K72" s="38">
        <v>96</v>
      </c>
      <c r="L72" s="38">
        <v>95</v>
      </c>
      <c r="M72" s="1">
        <v>91</v>
      </c>
      <c r="N72" s="1">
        <v>92</v>
      </c>
      <c r="O72"/>
      <c r="P72" s="37">
        <f>MAX(E72:L72)</f>
        <v>102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53</v>
      </c>
      <c r="F73" s="38">
        <v>53</v>
      </c>
      <c r="G73" s="38">
        <v>77</v>
      </c>
      <c r="H73" s="38">
        <v>57</v>
      </c>
      <c r="I73" s="38">
        <v>57</v>
      </c>
      <c r="J73" s="38">
        <v>57</v>
      </c>
      <c r="K73" s="38">
        <v>57</v>
      </c>
      <c r="L73" s="38">
        <v>57</v>
      </c>
      <c r="M73" s="1">
        <v>73</v>
      </c>
      <c r="N73" s="1">
        <v>52</v>
      </c>
      <c r="O73"/>
      <c r="P73" s="37">
        <f>MAX(E73:L73)</f>
        <v>77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98</v>
      </c>
      <c r="F74" s="38">
        <v>102</v>
      </c>
      <c r="G74" s="38">
        <v>102</v>
      </c>
      <c r="H74" s="38">
        <v>102</v>
      </c>
      <c r="I74" s="38">
        <v>102</v>
      </c>
      <c r="J74" s="38">
        <v>103</v>
      </c>
      <c r="K74" s="38">
        <v>103</v>
      </c>
      <c r="L74" s="38">
        <v>104</v>
      </c>
      <c r="M74" s="1">
        <v>106</v>
      </c>
      <c r="N74" s="1">
        <v>107</v>
      </c>
      <c r="O74"/>
      <c r="P74" s="37">
        <f>MAX(E74:L74)</f>
        <v>104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28441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133.875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2.53338031585481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 s="60">
        <v>11.025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60">
        <v>0.1575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8.9700000000000006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2.69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11.66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1.5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1.5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350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145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495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1" t="s">
        <v>158</v>
      </c>
      <c r="B3" s="62"/>
      <c r="C3" s="62"/>
      <c r="D3" s="62"/>
      <c r="E3" s="6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2017-04-19T05:53:43Z</cp:lastPrinted>
  <dcterms:created xsi:type="dcterms:W3CDTF">2013-04-21T16:47:23Z</dcterms:created>
  <dcterms:modified xsi:type="dcterms:W3CDTF">2017-04-19T07:34:59Z</dcterms:modified>
</cp:coreProperties>
</file>